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52" documentId="8_{0AE1C0AA-E81B-4749-AF0C-FEF291D989FE}" xr6:coauthVersionLast="46" xr6:coauthVersionMax="46" xr10:uidLastSave="{A5F6A525-7616-43E6-B2B8-338C9C06CEB2}"/>
  <bookViews>
    <workbookView xWindow="-120" yWindow="-120" windowWidth="20730" windowHeight="11160" tabRatio="60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<sst xmlns="http://schemas.openxmlformats.org/spreadsheetml/2006/main" count="357" uniqueCount="235">
  <si>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</si>
  <si>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</si>
  <si>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</si>
  <si>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</si>
  <si>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</si>
  <si>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</si>
  <si>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</si>
  <si>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</si>
  <si>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</si>
  <si>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</si>
  <si>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</si>
  <si>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</si>
  <si>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</si>
  <si>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</si>
  <si>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</si>
  <si>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</si>
  <si>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</si>
  <si>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</si>
  <si>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</si>
  <si>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</si>
  <si>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</si>
  <si>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</si>
  <si>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</si>
  <si>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</si>
  <si>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</si>
  <si>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</si>
  <si>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</si>
  <si>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</si>
  <si>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</si>
  <si>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</si>
  <si>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</si>
  <si>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</si>
  <si>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</si>
  <si>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</si>
  <si>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</si>
  <si>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</si>
  <si>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</si>
  <si>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</si>
  <si>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</si>
  <si>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</si>
  <si>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</si>
  <si>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</si>
  <si>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</si>
  <si>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</si>
  <si>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</si>
  <si>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</si>
  <si>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</si>
  <si>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</si>
  <si>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</si>
  <si>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</si>
  <si>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</si>
  <si>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</si>
  <si>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</si>
  <si>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</si>
  <si>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</si>
  <si>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</si>
  <si>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</si>
  <si>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</si>
  <si>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</si>
  <si>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</si>
  <si>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</si>
  <si>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</si>
  <si>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</si>
  <si>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</si>
  <si>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</si>
  <si>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</si>
  <si>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</si>
  <si>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</si>
  <si>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</si>
  <si>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</si>
  <si>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</si>
  <si>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</si>
  <si>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</si>
  <si>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</si>
  <si>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</si>
  <si>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</si>
  <si>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</si>
  <si>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</si>
  <si>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</si>
  <si>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</si>
  <si>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</si>
  <si>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</si>
  <si>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</si>
  <si>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</si>
  <si>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</si>
  <si>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</si>
  <si>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</si>
  <si>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</si>
  <si>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</si>
  <si>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</si>
  <si>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</si>
  <si>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</si>
  <si>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</si>
  <si>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</si>
  <si>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</si>
  <si>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</si>
  <si>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</si>
  <si>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</si>
  <si>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</si>
  <si>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</si>
  <si>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</si>
  <si>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</si>
  <si>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</si>
  <si>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</si>
  <si>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</si>
  <si>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</si>
  <si>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</si>
  <si>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</si>
  <si>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</si>
  <si>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</si>
  <si>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</si>
  <si>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</si>
  <si>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</si>
  <si>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</si>
  <si>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</si>
  <si>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</si>
  <si>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</si>
  <si>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</si>
  <si>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</si>
  <si>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</si>
  <si>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</si>
  <si>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</si>
  <si>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</si>
  <si>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</si>
  <si>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</si>
  <si>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</si>
  <si>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</si>
  <si>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</si>
  <si>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</si>
  <si>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</si>
  <si>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</si>
  <si>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</si>
  <si>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</si>
  <si>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</si>
  <si>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</si>
  <si>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</si>
  <si>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</si>
  <si>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</si>
  <si>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</si>
  <si>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</si>
  <si>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</si>
  <si>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</si>
  <si>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</si>
  <si>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</si>
  <si>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</si>
  <si>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</si>
  <si>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</si>
  <si>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</si>
  <si>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</si>
  <si>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</si>
  <si>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</si>
  <si>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</si>
  <si>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</si>
  <si>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</si>
  <si>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</si>
  <si>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</si>
  <si>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</si>
  <si>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</si>
  <si>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</si>
  <si>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</si>
  <si>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</si>
  <si>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</si>
  <si>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</si>
  <si>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</si>
  <si>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</si>
  <si>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</si>
  <si>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</si>
  <si>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</si>
  <si>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</si>
  <si>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</si>
  <si>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</si>
  <si>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</si>
  <si>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</si>
  <si>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</si>
  <si>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</si>
  <si>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</si>
  <si>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</si>
  <si>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</si>
  <si>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</si>
  <si>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</si>
  <si>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</si>
  <si>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</si>
  <si>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</si>
  <si>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</si>
  <si>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</si>
  <si>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</si>
  <si>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</si>
  <si>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</si>
  <si>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</si>
  <si>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</si>
  <si>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</si>
  <si>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</si>
  <si>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</si>
  <si>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</si>
  <si>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</si>
  <si>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</si>
  <si>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</si>
  <si>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</si>
  <si>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</si>
  <si>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</si>
  <si>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</si>
  <si>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</si>
  <si>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</si>
  <si>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</si>
  <si>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</si>
  <si>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</si>
  <si>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</si>
  <si>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</si>
  <si>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</si>
  <si>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</si>
  <si>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07PM20</t>
  </si>
  <si>
    <t>01-20-21</t>
  </si>
  <si>
    <t>10U 0624389</t>
  </si>
  <si>
    <t>S.Puggins 13.75 left spur, 3.6km to POC</t>
  </si>
  <si>
    <t>S; S(Ct); S(CtPl)</t>
  </si>
  <si>
    <t>Flat-25</t>
  </si>
  <si>
    <t>Flat to gently rolling</t>
  </si>
  <si>
    <t>NW</t>
  </si>
  <si>
    <t>Unknown</t>
  </si>
  <si>
    <t>Ungulates</t>
  </si>
  <si>
    <t>1000-1060</t>
  </si>
  <si>
    <t>Snowmobile</t>
  </si>
  <si>
    <t>4WD, quad</t>
  </si>
  <si>
    <t>Existing road network and establish new roads and trails</t>
  </si>
  <si>
    <t>Endemic</t>
  </si>
  <si>
    <t>Light</t>
  </si>
  <si>
    <t>Minor 2021 and 2022</t>
  </si>
  <si>
    <t>Detailed heli surveys Aug 2021; Ground hybid survey</t>
  </si>
  <si>
    <t>`</t>
  </si>
  <si>
    <t>Hybrid survey Dec 2022</t>
  </si>
  <si>
    <t xml:space="preserve">This gently sloped polygon is a mature Spruce type susceptible to Spruce beetle outbreaks.   Currently there is very low incidence </t>
  </si>
  <si>
    <t xml:space="preserve">development plans to be able to expeditiously address any future Spruce beetle outbreaks.  </t>
  </si>
  <si>
    <t>South Puggins</t>
  </si>
  <si>
    <t>this survey area with detailed heli surveys and future ground surveys is recommended.  It would also be prudent to have preliminary</t>
  </si>
  <si>
    <t xml:space="preserve">of active Spruce beetle attack though enough to potentially create a larger more destructive population.   Continued monitoring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</si>
</sst>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17" fontId="7" fillId="6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abSelected="1" workbookViewId="0">
      <selection activeCell="E6" sqref="E6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208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232</v>
      </c>
      <c r="C3" s="181" t="s">
        <v>210</v>
      </c>
      <c r="D3" s="181">
        <v>38.799999999999997</v>
      </c>
      <c r="E3" s="181">
        <v>4000</v>
      </c>
      <c r="F3" s="182" t="s">
        <v>211</v>
      </c>
      <c r="G3" s="181" t="s">
        <v>212</v>
      </c>
      <c r="H3" s="181">
        <v>6145617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0</v>
      </c>
      <c r="P3" s="183">
        <v>2</v>
      </c>
      <c r="Q3" s="184">
        <v>700</v>
      </c>
      <c r="R3" s="184">
        <v>800</v>
      </c>
      <c r="S3" s="187">
        <v>4</v>
      </c>
      <c r="T3" s="186"/>
      <c r="U3" s="186"/>
      <c r="V3" s="186"/>
      <c r="W3" s="186"/>
      <c r="X3" s="186"/>
      <c r="Y3" s="186"/>
      <c r="Z3" s="186"/>
      <c r="AA3" s="186">
        <v>3</v>
      </c>
      <c r="AB3" s="186"/>
      <c r="AC3" s="189">
        <v>10</v>
      </c>
      <c r="AD3" s="186"/>
      <c r="AE3" s="186"/>
      <c r="AF3" s="186"/>
      <c r="AG3" s="186"/>
      <c r="AH3" s="186"/>
      <c r="AI3" s="186"/>
      <c r="AJ3" s="186"/>
      <c r="AK3" s="186">
        <v>1</v>
      </c>
      <c r="AL3" s="186"/>
      <c r="AM3" s="189">
        <v>15</v>
      </c>
      <c r="AN3" s="186"/>
      <c r="AO3" s="186"/>
      <c r="AP3" s="186"/>
      <c r="AQ3" s="186"/>
      <c r="AR3" s="186"/>
      <c r="AS3" s="186"/>
      <c r="AT3" s="186">
        <v>1</v>
      </c>
      <c r="AU3" s="186"/>
      <c r="AV3" s="186"/>
      <c r="AW3" s="189">
        <v>4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6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>
        <v>4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43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</v>
      </c>
      <c r="DZ3" s="6">
        <f t="shared" si="0"/>
        <v>4</v>
      </c>
      <c r="EA3" s="6">
        <f t="shared" si="0"/>
        <v>0</v>
      </c>
      <c r="EB3" s="6">
        <f>DR3+DS3+DT3+DU3+DV3+DW3+DX3</f>
        <v>43</v>
      </c>
      <c r="EC3" s="6">
        <f>DY3+DZ3+EA3+EB3</f>
        <v>48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480</v>
      </c>
      <c r="D8" s="6">
        <f>A8*D3</f>
        <v>18624</v>
      </c>
      <c r="I8" s="96" t="s">
        <v>54</v>
      </c>
      <c r="J8" s="6">
        <f>TOTALS!D20*D3</f>
        <v>16684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89.583333333333343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4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3</v>
      </c>
      <c r="AB203" s="29">
        <f t="shared" si="100"/>
        <v>0</v>
      </c>
      <c r="AC203" s="44">
        <f t="shared" si="100"/>
        <v>10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1</v>
      </c>
      <c r="AL203" s="29">
        <f t="shared" si="101"/>
        <v>0</v>
      </c>
      <c r="AM203" s="44">
        <f t="shared" si="101"/>
        <v>15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1</v>
      </c>
      <c r="AU203" s="29">
        <f t="shared" si="101"/>
        <v>0</v>
      </c>
      <c r="AV203" s="29">
        <f t="shared" si="101"/>
        <v>0</v>
      </c>
      <c r="AW203" s="44">
        <f t="shared" si="101"/>
        <v>4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6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4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43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</v>
      </c>
      <c r="DZ203" s="29">
        <f t="shared" si="106"/>
        <v>4</v>
      </c>
      <c r="EA203" s="29">
        <f t="shared" si="106"/>
        <v>0</v>
      </c>
      <c r="EB203" s="29">
        <f t="shared" si="106"/>
        <v>43</v>
      </c>
      <c r="EC203" s="29">
        <f t="shared" si="106"/>
        <v>48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36" workbookViewId="0">
      <selection activeCell="K30" sqref="K30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2.7109375" customWidth="1"/>
    <col min="11" max="11" width="7.28515625" customWidth="1"/>
    <col min="12" max="12" width="14.140625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South 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07PM20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01-20-21</v>
      </c>
      <c r="F10" s="45"/>
      <c r="H10" s="46" t="s">
        <v>83</v>
      </c>
      <c r="I10" s="46" t="s">
        <v>84</v>
      </c>
      <c r="J10" s="136" t="str">
        <f>ENTRY!G3</f>
        <v>10U 0624389</v>
      </c>
      <c r="K10" s="46" t="s">
        <v>85</v>
      </c>
      <c r="L10" s="136">
        <f>ENTRY!H3</f>
        <v>6145617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38.799999999999997</v>
      </c>
      <c r="F11" s="45"/>
      <c r="H11" s="46" t="s">
        <v>87</v>
      </c>
      <c r="I11" s="45"/>
      <c r="J11" s="45"/>
      <c r="K11" s="136">
        <f>ENTRY!E3</f>
        <v>4000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43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430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89.583333333333343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209</v>
      </c>
      <c r="G31" s="82">
        <f>ENTRY!DY203</f>
        <v>1</v>
      </c>
      <c r="H31" s="83"/>
      <c r="I31" s="102">
        <f>ENTRY!DY203/ENTRY!DQ203*10</f>
        <v>10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4</v>
      </c>
      <c r="H32" s="85"/>
      <c r="I32" s="103">
        <f>ENTRY!DZ203/ENTRY!DQ203*10</f>
        <v>40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5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43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89.583333333333343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4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3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10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1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15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4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6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4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43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5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28" workbookViewId="0">
      <selection activeCell="B43" sqref="B43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3.28515625" style="6" customWidth="1"/>
    <col min="6" max="6" width="8.140625" style="6" customWidth="1"/>
    <col min="7" max="7" width="12.5703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South 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07PM20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38.799999999999997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 t="str">
        <f>ENTRY!F3</f>
        <v>01-20-21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0624389</v>
      </c>
      <c r="F11" s="133" t="s">
        <v>85</v>
      </c>
      <c r="G11" s="136">
        <f>ENTRY!H3</f>
        <v>6145617</v>
      </c>
      <c r="H11" s="50"/>
      <c r="I11" s="129" t="s">
        <v>87</v>
      </c>
      <c r="J11" s="127"/>
      <c r="K11" s="127"/>
      <c r="L11" s="134">
        <f>ENTRY!E3</f>
        <v>4000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213</v>
      </c>
      <c r="F16" s="138"/>
      <c r="G16" s="138"/>
      <c r="H16" s="52" t="s">
        <v>175</v>
      </c>
      <c r="I16" s="50"/>
      <c r="J16" s="98" t="s">
        <v>214</v>
      </c>
      <c r="K16" s="50"/>
      <c r="L16" s="52" t="s">
        <v>176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216</v>
      </c>
      <c r="F18" s="138"/>
      <c r="G18" s="138"/>
      <c r="H18" s="52" t="s">
        <v>178</v>
      </c>
      <c r="I18" s="50"/>
      <c r="J18" s="98" t="s">
        <v>201</v>
      </c>
      <c r="K18" s="138"/>
      <c r="L18" s="52" t="s">
        <v>179</v>
      </c>
      <c r="M18" s="138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218</v>
      </c>
      <c r="H20" s="52" t="s">
        <v>181</v>
      </c>
      <c r="I20" s="50"/>
      <c r="J20" s="98" t="s">
        <v>219</v>
      </c>
      <c r="K20" s="50"/>
      <c r="L20" s="52" t="s">
        <v>182</v>
      </c>
      <c r="M20" s="50"/>
      <c r="N20" s="138" t="s">
        <v>220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221</v>
      </c>
      <c r="F24" s="50"/>
      <c r="G24" s="50"/>
      <c r="H24" s="52" t="s">
        <v>185</v>
      </c>
      <c r="I24" s="50"/>
      <c r="J24" s="98" t="s">
        <v>222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223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224</v>
      </c>
      <c r="G30" s="50"/>
      <c r="H30" s="50"/>
      <c r="I30" s="52" t="s">
        <v>189</v>
      </c>
      <c r="J30" s="50"/>
      <c r="K30" s="50"/>
      <c r="L30" s="139" t="s">
        <v>225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138</v>
      </c>
      <c r="F32" s="50"/>
      <c r="G32" s="50"/>
      <c r="H32" s="50"/>
      <c r="I32" s="52" t="s">
        <v>191</v>
      </c>
      <c r="J32" s="50"/>
      <c r="K32" s="50"/>
      <c r="L32" s="98" t="s">
        <v>138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141</v>
      </c>
      <c r="F34" s="138"/>
      <c r="G34" s="50"/>
      <c r="H34" s="50"/>
      <c r="I34" s="52" t="s">
        <v>193</v>
      </c>
      <c r="J34" s="50"/>
      <c r="K34" s="50"/>
      <c r="L34" s="98" t="s">
        <v>226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227</v>
      </c>
      <c r="F38" s="178"/>
      <c r="G38" s="131"/>
      <c r="H38" s="50"/>
      <c r="I38" s="156" t="s">
        <v>196</v>
      </c>
      <c r="J38" s="50"/>
      <c r="K38" s="50"/>
      <c r="L38" s="138" t="s">
        <v>229</v>
      </c>
      <c r="M38" s="50"/>
      <c r="N38" s="50"/>
      <c r="O38" s="15"/>
    </row>
    <row r="39" spans="1:15" x14ac:dyDescent="0.2">
      <c r="A39" s="14"/>
      <c r="B39"/>
      <c r="C39" s="50"/>
      <c r="D39" s="50"/>
      <c r="E39" s="191">
        <v>44531</v>
      </c>
      <c r="F39" s="50"/>
      <c r="G39" s="50" t="s">
        <v>228</v>
      </c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230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234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233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231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2021-02-16T17:37:58Z</dcterms:modified>
</cp:coreProperties>
</file>